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d.docs.live.net/5540d7c3feed69be/03 - Profissional/17 - MTGAS/ENGENHARIA MTGAS/02_Contratos/04 - Manutenção^J Novos Clientes e Emergências/1 - Edital e Anexos/EDITÁVEIS LICITANTE/"/>
    </mc:Choice>
  </mc:AlternateContent>
  <xr:revisionPtr revIDLastSave="89" documentId="11_AD4D361C20488DEA4E38A091149A73EE5BDEDD89" xr6:coauthVersionLast="47" xr6:coauthVersionMax="47" xr10:uidLastSave="{9D1094EC-0AE6-4C25-9A73-365395F30BEA}"/>
  <bookViews>
    <workbookView xWindow="-120" yWindow="-120" windowWidth="29040" windowHeight="15720" xr2:uid="{00000000-000D-0000-FFFF-FFFF00000000}"/>
  </bookViews>
  <sheets>
    <sheet name="COMP USG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3" l="1"/>
  <c r="F51" i="3"/>
  <c r="F50" i="3"/>
  <c r="F49" i="3"/>
  <c r="F48" i="3"/>
  <c r="F47" i="3"/>
  <c r="F46" i="3"/>
  <c r="F45" i="3"/>
  <c r="F44" i="3"/>
  <c r="F43" i="3"/>
  <c r="F35" i="3"/>
  <c r="F34" i="3"/>
  <c r="F33" i="3"/>
  <c r="F32" i="3"/>
  <c r="F31" i="3"/>
  <c r="F30" i="3"/>
  <c r="F29" i="3"/>
  <c r="F28" i="3"/>
  <c r="F20" i="3"/>
  <c r="F19" i="3"/>
  <c r="F18" i="3"/>
  <c r="F17" i="3"/>
  <c r="F16" i="3"/>
  <c r="F15" i="3"/>
  <c r="F14" i="3"/>
  <c r="F13" i="3"/>
  <c r="F12" i="3"/>
  <c r="F53" i="3" l="1"/>
  <c r="F37" i="3"/>
  <c r="F57" i="3" s="1"/>
  <c r="E64" i="3" s="1"/>
  <c r="F64" i="3" s="1"/>
  <c r="F67" i="3" s="1"/>
  <c r="F22" i="3"/>
  <c r="F24" i="3" l="1"/>
  <c r="F54" i="3"/>
  <c r="F23" i="3"/>
  <c r="F55" i="3"/>
  <c r="F38" i="3"/>
  <c r="F39" i="3"/>
</calcChain>
</file>

<file path=xl/sharedStrings.xml><?xml version="1.0" encoding="utf-8"?>
<sst xmlns="http://schemas.openxmlformats.org/spreadsheetml/2006/main" count="87" uniqueCount="68">
  <si>
    <t>Quantidade: 1,00</t>
  </si>
  <si>
    <t>1. CUSTOS DIRETOS</t>
  </si>
  <si>
    <t>FUNÇÃO/CARGO</t>
  </si>
  <si>
    <t>HORAS</t>
  </si>
  <si>
    <t>VALOR POR HORA
(R$)</t>
  </si>
  <si>
    <t>VALOR TOTAL
(R$)</t>
  </si>
  <si>
    <t>ENCARREGADO GERAL COM ENCARGOS COMPLEMENTARES</t>
  </si>
  <si>
    <t>AJUDANTE ESPECIALIZADO COM ENCARGOS COMPLEMENTARES</t>
  </si>
  <si>
    <t>SOLDADOR DE PEAD</t>
  </si>
  <si>
    <t>1.2. EQUIPAMENTOS</t>
  </si>
  <si>
    <t>TIPO</t>
  </si>
  <si>
    <t>UNIDADE</t>
  </si>
  <si>
    <t>QUANTIDADE</t>
  </si>
  <si>
    <t>CUSTO UNITÁRIO
(R$)</t>
  </si>
  <si>
    <t>CUSTO TOTAL
(R$)</t>
  </si>
  <si>
    <t>CHP</t>
  </si>
  <si>
    <t>CHI</t>
  </si>
  <si>
    <t>m³</t>
  </si>
  <si>
    <t>TOTAL DA MÃO DE OBRA DIRETA</t>
  </si>
  <si>
    <t>1.1. MÃO DE OBRA DIRETA</t>
  </si>
  <si>
    <t>% SOBRE TOTAL DE CUSTO DIRETOS</t>
  </si>
  <si>
    <t>% SOBRE TOTAL TOTAL</t>
  </si>
  <si>
    <t>TOTAL DE EQUIPAMENTOS</t>
  </si>
  <si>
    <t>TOTAL DE MATERIAIS</t>
  </si>
  <si>
    <t>COMPOSIÇÃO DE CUSTOS DA UNIDADE DE SERVIÇO DE GÁS (USG) - LICITANTE</t>
  </si>
  <si>
    <t>TOTAL DOS CUSTOS - SEM BDI (1.1 À 1.4)</t>
  </si>
  <si>
    <t>2. BDI</t>
  </si>
  <si>
    <t>BDI ADOTADO SOBRE O CUSTO DIRETO</t>
  </si>
  <si>
    <t>3. PREÇO UNITÁRIO DO ITEM - PARA BALIZAMENTO DA USG</t>
  </si>
  <si>
    <t>Descrição do Serviço:</t>
  </si>
  <si>
    <t>Valor de 1 USG:</t>
  </si>
  <si>
    <t>% SOBRE TOTAL</t>
  </si>
  <si>
    <t>1.3. MATERIAIS E SERVIÇOS</t>
  </si>
  <si>
    <t>TOTAL DOS CUSTOS - SEM BDI (1.1 À 1.3)</t>
  </si>
  <si>
    <t>1 m² de Instalação de CRM/CM (tipo industrial ou automotivo), inclusive piso da base em concreto com de 15 cm = 50,0 USG</t>
  </si>
  <si>
    <t>1 m² de Instalação de CRM/CM (tipo industrial ou automotivo), inclusive piso da base em concreto com de 15 cm</t>
  </si>
  <si>
    <r>
      <t xml:space="preserve">Item da Planilha Referencial das Unidades de Serviço: </t>
    </r>
    <r>
      <rPr>
        <sz val="10"/>
        <color theme="1"/>
        <rFont val="Calibri"/>
        <family val="2"/>
        <scheme val="minor"/>
      </rPr>
      <t xml:space="preserve">5.2 </t>
    </r>
  </si>
  <si>
    <t>ELETRICISTA COM ENCARGOS COMPLEMENTARES</t>
  </si>
  <si>
    <t>SOLDADOR A (PARA SOLDA A SER TESTADA COM RAIOS "X") COM ENCARGOS COMPLEMENTARES</t>
  </si>
  <si>
    <t>MONTADOR (TUBO AÇO/EQUIPAMENTOS) COM ENCARGOS COMPLEMENTARES</t>
  </si>
  <si>
    <t>PINTOR COM ENCARGOS COMPLEMENTARES</t>
  </si>
  <si>
    <t>INSPETOR DE SOLDA N1/EV-N2-S-SNQC </t>
  </si>
  <si>
    <t>INSPETOR DE DUTOS N1-SNQC 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</si>
  <si>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</si>
  <si>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>RETROESCAVADEIRA SOBRE RODAS COM CARREGADEIRA, TRAÇÃO 4X2, POTÊNCIA LÍQ. 79 HP, CAÇAMBA CARREG. CAP. MÍN. 1 M3, CAÇAMBA RETRO CAP. 0,20 M3, PESO OPERACIONAL MÍN. 6.570 KG, PROFUNDIDADE ESCAVAÇÃO MÁX. 4,37 M - CHI DIURNO. AF_06/2014</t>
  </si>
  <si>
    <t>GUINDAUTO HIDRÁULICO, CAPACIDADE MÁXIMA DE CARGA 6200 KG, MOMENTO MÁXIMO DE CARGA 11,7 TM, ALCANCE MÁXIMO HORIZONTAL 9,70 M, INCLUSIVE CAMINHÃO TOCO PBT 16.000 KG, POTÊNCIA DE 189 CV - CHP DIURNO. AF_06/2014</t>
  </si>
  <si>
    <t>GUINDAUTO HIDRÁULICO, CAPACIDADE MÁXIMA DE CARGA 6200 KG, MOMENTO MÁXIMO DE CARGA 11,7 TM, ALCANCE MÁXIMO HORIZONTAL 9,70 M, INCLUSIVE CAMINHÃO TOCO PBT 16.000 KG, POTÊNCIA DE 189 CV - CHI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</si>
  <si>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</si>
  <si>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CAMINHÃO BASCULANTE 10 M3, TRUCADO CABINE SIMPLES, PESO BRUTO TOTAL 23.000 KG, CARGA ÚTIL MÁXIMA 15.935 KG, DISTÂNCIA ENTRE EIXOS 4,80 M, POTÊNCIA 230 CV INCLUSIVE CAÇAMBA METÁLICA - CHI DIURNO. AF_06/2014</t>
  </si>
  <si>
    <t>GRUPO DE SOLDAGEM COM GERADOR A DIESEL 60 CV PARA SOLDA ELÉTRICA, SOBRE 04 RODAS, COM MOTOR 4 CILINDROS 600 A - CHP DIURNO. AF_02/2016</t>
  </si>
  <si>
    <t>GRUPO DE SOLDAGEM COM GERADOR A DIESEL 60 CV PARA SOLDA ELÉTRICA, SOBRE 04 RODAS, COM MOTOR 4 CILINDROS 600 A - CHI DIURNO. AF_02/2016</t>
  </si>
  <si>
    <t>HASTE DE ATERRAMENTO, DIÂMETRO 3/4", COM 3 METROS - FORNECIMENTO E INSTALAÇÃO. AF_08/2023</t>
  </si>
  <si>
    <t>CABO MULTIPOLAR DE COBRE, FLEXIVEL, CLASSE 4 OU 5, ISOLACAO EM HEPR, COBERTURA EM PVC-ST2, ANTICHAMA BWF-B, 0,6/1 KV, 3 CONDUTORES DE 16 MM2</t>
  </si>
  <si>
    <t>TERMINAL A COMPRESSAO EM COBRE ESTANHADO PARA CABO 50 MM2, 1 FURO E 1 COMPRESSAO, PARA PARAFUSO DE FIXACAO M8</t>
  </si>
  <si>
    <t>ELETRODO REVESTIDO AWS - E7018, DIAMETRO IGUAL A 4,00 MM</t>
  </si>
  <si>
    <t>DISCO DE CORTE DIAMANTADO SEGMENTADO DIAMETRO DE 180 MM PARA ESMERILHADEIRA 7 "</t>
  </si>
  <si>
    <t>DISCO DE DESBASTE PARA METAL FERROSO EM GERAL, COM TRES TELAS, 9 X 1/4 X 7/8 " ( 228,6 X 6,4 X 22,2 MM)</t>
  </si>
  <si>
    <t>CHAPA/PAINEL DE MADEIRA COMPENSADA PLASTIFICADA (MADEIRITE PLASTIFICADO) PARA FORMA DE CONCRETO, DE 2200 X 1100 MM, E = 20 MM</t>
  </si>
  <si>
    <t>CONCRETO FCK = 15MPA, TRAÇO 1:3,4:3,4 (EM MASSA SECA DE CIMENTO/ AREIA MÉDIA/ SEIXO ROLADO) - PREPARO MANUAL. AF_05/2021</t>
  </si>
  <si>
    <t>CONCRETO MAGRO PARA LASTRO, TRAÇO 1:4,5:4,5 (EM MASSA SECA DE CIMENTO/ AREIA MÉDIA/ BRITA 1) - PREPARO MECÂNICO COM BETONEIRA 600 L. AF_05/2021</t>
  </si>
  <si>
    <t>UN</t>
  </si>
  <si>
    <t>M</t>
  </si>
  <si>
    <t xml:space="preserve">
KG</t>
  </si>
  <si>
    <t>m²</t>
  </si>
  <si>
    <t>50 USG</t>
  </si>
  <si>
    <t>O valor encontrado para 1 m² de Instalação de CRM/CM (tipo industrial ou automotivo), inclusive piso da base em concreto com de 15 cm é equivalente à 50 USG</t>
  </si>
  <si>
    <t>COMPOSIÇÃO USG - EDITAL 001/2025/MTGÁS</t>
  </si>
  <si>
    <t>Unidade: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</si>
</sst>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42B06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42B064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4" fontId="6" fillId="0" borderId="11" xfId="1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44" fontId="5" fillId="0" borderId="21" xfId="1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44" fontId="6" fillId="0" borderId="21" xfId="1" applyFont="1" applyBorder="1" applyAlignment="1">
      <alignment horizontal="center" vertical="center"/>
    </xf>
    <xf numFmtId="9" fontId="6" fillId="0" borderId="21" xfId="2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44" fontId="6" fillId="0" borderId="16" xfId="1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4" fontId="5" fillId="0" borderId="11" xfId="1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21" xfId="1" applyFont="1" applyBorder="1" applyAlignment="1">
      <alignment horizontal="center" vertical="center"/>
    </xf>
    <xf numFmtId="44" fontId="4" fillId="3" borderId="29" xfId="1" applyFont="1" applyFill="1" applyBorder="1" applyAlignment="1">
      <alignment horizontal="center" vertical="center"/>
    </xf>
    <xf numFmtId="44" fontId="8" fillId="0" borderId="17" xfId="1" applyFont="1" applyBorder="1" applyAlignment="1">
      <alignment horizontal="center" vertical="center"/>
    </xf>
    <xf numFmtId="10" fontId="2" fillId="0" borderId="11" xfId="1" applyNumberFormat="1" applyFont="1" applyBorder="1" applyAlignment="1">
      <alignment horizontal="center" vertical="center"/>
    </xf>
    <xf numFmtId="0" fontId="0" fillId="4" borderId="19" xfId="0" applyFill="1" applyBorder="1" applyAlignment="1">
      <alignment vertical="center"/>
    </xf>
    <xf numFmtId="0" fontId="2" fillId="4" borderId="19" xfId="0" applyFont="1" applyFill="1" applyBorder="1" applyAlignment="1">
      <alignment vertical="center"/>
    </xf>
    <xf numFmtId="0" fontId="5" fillId="4" borderId="19" xfId="0" applyFont="1" applyFill="1" applyBorder="1" applyAlignment="1">
      <alignment vertical="center"/>
    </xf>
    <xf numFmtId="0" fontId="6" fillId="4" borderId="19" xfId="0" applyFont="1" applyFill="1" applyBorder="1" applyAlignment="1">
      <alignment vertical="center"/>
    </xf>
    <xf numFmtId="44" fontId="0" fillId="4" borderId="0" xfId="1" applyFont="1" applyFill="1" applyBorder="1" applyAlignment="1">
      <alignment horizontal="center" vertical="center"/>
    </xf>
    <xf numFmtId="0" fontId="0" fillId="4" borderId="18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44" fontId="0" fillId="4" borderId="6" xfId="1" applyFont="1" applyFill="1" applyBorder="1" applyAlignment="1">
      <alignment horizontal="center" vertical="center"/>
    </xf>
    <xf numFmtId="0" fontId="0" fillId="4" borderId="7" xfId="0" applyFill="1" applyBorder="1" applyAlignment="1">
      <alignment vertical="center"/>
    </xf>
    <xf numFmtId="44" fontId="3" fillId="4" borderId="10" xfId="1" applyFont="1" applyFill="1" applyBorder="1" applyAlignment="1">
      <alignment horizontal="center" vertical="center"/>
    </xf>
    <xf numFmtId="10" fontId="2" fillId="2" borderId="29" xfId="1" applyNumberFormat="1" applyFont="1" applyFill="1" applyBorder="1" applyAlignment="1">
      <alignment horizontal="center" vertical="center"/>
    </xf>
    <xf numFmtId="44" fontId="2" fillId="0" borderId="23" xfId="1" applyFont="1" applyBorder="1" applyAlignment="1">
      <alignment horizontal="center" vertical="center"/>
    </xf>
    <xf numFmtId="44" fontId="3" fillId="3" borderId="28" xfId="1" applyFont="1" applyFill="1" applyBorder="1" applyAlignment="1">
      <alignment horizontal="center" vertical="center"/>
    </xf>
    <xf numFmtId="9" fontId="6" fillId="0" borderId="17" xfId="2" applyFont="1" applyBorder="1" applyAlignment="1">
      <alignment horizontal="center" vertical="center"/>
    </xf>
    <xf numFmtId="44" fontId="5" fillId="4" borderId="19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3" xfId="0" applyFill="1" applyBorder="1" applyAlignment="1">
      <alignment horizontal="center" vertical="center"/>
    </xf>
    <xf numFmtId="44" fontId="0" fillId="4" borderId="3" xfId="1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5" fillId="4" borderId="18" xfId="0" applyFont="1" applyFill="1" applyBorder="1" applyAlignment="1">
      <alignment vertical="center"/>
    </xf>
    <xf numFmtId="0" fontId="6" fillId="4" borderId="18" xfId="0" applyFont="1" applyFill="1" applyBorder="1" applyAlignment="1">
      <alignment vertical="center"/>
    </xf>
    <xf numFmtId="0" fontId="5" fillId="4" borderId="0" xfId="0" applyFont="1" applyFill="1" applyAlignment="1">
      <alignment vertical="center" wrapText="1"/>
    </xf>
    <xf numFmtId="0" fontId="5" fillId="0" borderId="23" xfId="0" applyFont="1" applyBorder="1" applyAlignment="1">
      <alignment horizontal="center" vertical="center"/>
    </xf>
    <xf numFmtId="44" fontId="5" fillId="2" borderId="23" xfId="1" applyFont="1" applyFill="1" applyBorder="1" applyAlignment="1">
      <alignment horizontal="center" vertical="center"/>
    </xf>
    <xf numFmtId="44" fontId="5" fillId="0" borderId="24" xfId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44" fontId="2" fillId="0" borderId="26" xfId="1" applyFont="1" applyBorder="1" applyAlignment="1">
      <alignment horizontal="center" vertical="center" wrapText="1"/>
    </xf>
    <xf numFmtId="44" fontId="2" fillId="0" borderId="27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4" fontId="2" fillId="0" borderId="13" xfId="1" applyFont="1" applyBorder="1" applyAlignment="1">
      <alignment horizontal="center" vertical="center" wrapText="1"/>
    </xf>
    <xf numFmtId="44" fontId="2" fillId="0" borderId="14" xfId="1" applyFont="1" applyBorder="1" applyAlignment="1">
      <alignment horizontal="center" vertical="center" wrapText="1"/>
    </xf>
    <xf numFmtId="44" fontId="5" fillId="0" borderId="11" xfId="1" applyFont="1" applyFill="1" applyBorder="1" applyAlignment="1">
      <alignment horizontal="center" vertical="center"/>
    </xf>
    <xf numFmtId="44" fontId="5" fillId="0" borderId="21" xfId="1" applyFont="1" applyFill="1" applyBorder="1" applyAlignment="1">
      <alignment horizontal="center" vertical="center"/>
    </xf>
    <xf numFmtId="44" fontId="6" fillId="0" borderId="11" xfId="1" applyFont="1" applyFill="1" applyBorder="1" applyAlignment="1">
      <alignment horizontal="center" vertical="center"/>
    </xf>
    <xf numFmtId="44" fontId="6" fillId="0" borderId="21" xfId="1" applyFont="1" applyFill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164" fontId="5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4" fontId="2" fillId="0" borderId="16" xfId="1" applyFont="1" applyBorder="1" applyAlignment="1">
      <alignment horizontal="center" vertical="center"/>
    </xf>
    <xf numFmtId="44" fontId="2" fillId="0" borderId="1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3" fillId="0" borderId="15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4" fontId="4" fillId="0" borderId="24" xfId="1" applyFont="1" applyBorder="1" applyAlignment="1">
      <alignment horizontal="center" vertical="center"/>
    </xf>
    <xf numFmtId="44" fontId="4" fillId="0" borderId="21" xfId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42B0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506919</xdr:colOff>
      <xdr:row>3</xdr:row>
      <xdr:rowOff>7132</xdr:rowOff>
    </xdr:from>
    <xdr:to>
      <xdr:col>1</xdr:col>
      <xdr:colOff>3970420</xdr:colOff>
      <xdr:row>3</xdr:row>
      <xdr:rowOff>787065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C7986FC-A2F3-441D-A8DB-B8D33D1DA1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12" t="9762" r="5006" b="9468"/>
        <a:stretch/>
      </xdr:blipFill>
      <xdr:spPr>
        <a:xfrm>
          <a:off x="668844" y="788182"/>
          <a:ext cx="3463501" cy="779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B8F06-59BC-4E76-8F25-0998B4480250}">
  <sheetPr>
    <pageSetUpPr fitToPage="1"/>
  </sheetPr>
  <dimension ref="A1:G68"/>
  <sheetViews>
    <sheetView tabSelected="1" zoomScale="85" zoomScaleNormal="85" workbookViewId="0">
      <selection activeCell="E12" sqref="E12"/>
    </sheetView>
  </sheetViews>
  <sheetFormatPr defaultRowHeight="15" x14ac:dyDescent="0.25"/>
  <cols>
    <col min="1" max="1" width="2.42578125" style="1" customWidth="1"/>
    <col min="2" max="2" width="76" style="1" bestFit="1" customWidth="1"/>
    <col min="3" max="4" width="18.7109375" style="3" customWidth="1"/>
    <col min="5" max="5" width="18.7109375" style="4" customWidth="1"/>
    <col min="6" max="6" width="19.42578125" style="4" customWidth="1"/>
    <col min="7" max="7" width="2.42578125" style="1" customWidth="1"/>
    <col min="8" max="16384" width="9.140625" style="1"/>
  </cols>
  <sheetData>
    <row r="1" spans="1:7" ht="11.25" customHeight="1" thickBot="1" x14ac:dyDescent="0.3">
      <c r="A1" s="48"/>
      <c r="B1" s="49"/>
      <c r="C1" s="50"/>
      <c r="D1" s="50"/>
      <c r="E1" s="51"/>
      <c r="F1" s="51"/>
      <c r="G1" s="44"/>
    </row>
    <row r="2" spans="1:7" ht="26.25" customHeight="1" x14ac:dyDescent="0.25">
      <c r="A2" s="33"/>
      <c r="B2" s="74" t="s">
        <v>24</v>
      </c>
      <c r="C2" s="75"/>
      <c r="D2" s="75"/>
      <c r="E2" s="75"/>
      <c r="F2" s="76"/>
      <c r="G2" s="28"/>
    </row>
    <row r="3" spans="1:7" ht="24" customHeight="1" thickBot="1" x14ac:dyDescent="0.3">
      <c r="A3" s="33"/>
      <c r="B3" s="77" t="s">
        <v>34</v>
      </c>
      <c r="C3" s="78"/>
      <c r="D3" s="78"/>
      <c r="E3" s="78"/>
      <c r="F3" s="79"/>
      <c r="G3" s="28"/>
    </row>
    <row r="4" spans="1:7" ht="62.25" customHeight="1" thickBot="1" x14ac:dyDescent="0.3">
      <c r="A4" s="33"/>
      <c r="B4" s="7"/>
      <c r="C4" s="80" t="s">
        <v>66</v>
      </c>
      <c r="D4" s="81"/>
      <c r="E4" s="81"/>
      <c r="F4" s="82"/>
      <c r="G4" s="28"/>
    </row>
    <row r="5" spans="1:7" ht="29.25" customHeight="1" x14ac:dyDescent="0.25">
      <c r="A5" s="33"/>
      <c r="B5" s="83" t="s">
        <v>36</v>
      </c>
      <c r="C5" s="9" t="s">
        <v>29</v>
      </c>
      <c r="D5" s="85" t="s">
        <v>35</v>
      </c>
      <c r="E5" s="85"/>
      <c r="F5" s="86"/>
      <c r="G5" s="28"/>
    </row>
    <row r="6" spans="1:7" ht="20.25" customHeight="1" thickBot="1" x14ac:dyDescent="0.3">
      <c r="A6" s="33"/>
      <c r="B6" s="84"/>
      <c r="C6" s="87" t="s">
        <v>67</v>
      </c>
      <c r="D6" s="88"/>
      <c r="E6" s="89" t="s">
        <v>0</v>
      </c>
      <c r="F6" s="90"/>
      <c r="G6" s="28"/>
    </row>
    <row r="7" spans="1:7" x14ac:dyDescent="0.25">
      <c r="A7" s="33"/>
      <c r="B7" s="91"/>
      <c r="C7" s="91"/>
      <c r="D7" s="91"/>
      <c r="E7" s="91"/>
      <c r="F7" s="91"/>
      <c r="G7" s="28"/>
    </row>
    <row r="8" spans="1:7" x14ac:dyDescent="0.25">
      <c r="A8" s="33"/>
      <c r="B8" s="92" t="s">
        <v>1</v>
      </c>
      <c r="C8" s="92"/>
      <c r="D8" s="92"/>
      <c r="E8" s="92"/>
      <c r="F8" s="92"/>
      <c r="G8" s="28"/>
    </row>
    <row r="9" spans="1:7" x14ac:dyDescent="0.25">
      <c r="A9" s="33"/>
      <c r="B9" s="73"/>
      <c r="C9" s="73"/>
      <c r="D9" s="73"/>
      <c r="E9" s="73"/>
      <c r="F9" s="73"/>
      <c r="G9" s="28"/>
    </row>
    <row r="10" spans="1:7" ht="15.75" thickBot="1" x14ac:dyDescent="0.3">
      <c r="A10" s="33"/>
      <c r="B10" s="92" t="s">
        <v>19</v>
      </c>
      <c r="C10" s="92"/>
      <c r="D10" s="92"/>
      <c r="E10" s="92"/>
      <c r="F10" s="92"/>
      <c r="G10" s="28"/>
    </row>
    <row r="11" spans="1:7" s="5" customFormat="1" ht="30.75" thickBot="1" x14ac:dyDescent="0.3">
      <c r="A11" s="52"/>
      <c r="B11" s="59" t="s">
        <v>2</v>
      </c>
      <c r="C11" s="60"/>
      <c r="D11" s="60" t="s">
        <v>3</v>
      </c>
      <c r="E11" s="61" t="s">
        <v>4</v>
      </c>
      <c r="F11" s="62" t="s">
        <v>5</v>
      </c>
      <c r="G11" s="29"/>
    </row>
    <row r="12" spans="1:7" s="2" customFormat="1" ht="12.75" x14ac:dyDescent="0.25">
      <c r="A12" s="53"/>
      <c r="B12" s="71" t="s">
        <v>6</v>
      </c>
      <c r="C12" s="56"/>
      <c r="D12" s="56">
        <v>1.5576300000000001</v>
      </c>
      <c r="E12" s="57"/>
      <c r="F12" s="58">
        <f>D12*E12</f>
        <v>0</v>
      </c>
      <c r="G12" s="43"/>
    </row>
    <row r="13" spans="1:7" s="2" customFormat="1" ht="12.75" x14ac:dyDescent="0.25">
      <c r="A13" s="53"/>
      <c r="B13" s="12" t="s">
        <v>7</v>
      </c>
      <c r="C13" s="8"/>
      <c r="D13" s="8">
        <v>1.5576300000000001</v>
      </c>
      <c r="E13" s="57"/>
      <c r="F13" s="13">
        <f t="shared" ref="F13:F20" si="0">D13*E13</f>
        <v>0</v>
      </c>
      <c r="G13" s="43"/>
    </row>
    <row r="14" spans="1:7" s="2" customFormat="1" ht="12.75" x14ac:dyDescent="0.25">
      <c r="A14" s="53"/>
      <c r="B14" s="12" t="s">
        <v>37</v>
      </c>
      <c r="C14" s="8"/>
      <c r="D14" s="8">
        <v>0.13474</v>
      </c>
      <c r="E14" s="57"/>
      <c r="F14" s="13">
        <f t="shared" si="0"/>
        <v>0</v>
      </c>
      <c r="G14" s="43"/>
    </row>
    <row r="15" spans="1:7" s="2" customFormat="1" ht="12.75" x14ac:dyDescent="0.25">
      <c r="A15" s="53"/>
      <c r="B15" s="12" t="s">
        <v>38</v>
      </c>
      <c r="C15" s="8"/>
      <c r="D15" s="8">
        <v>0.53896999999999995</v>
      </c>
      <c r="E15" s="57"/>
      <c r="F15" s="13">
        <f t="shared" si="0"/>
        <v>0</v>
      </c>
      <c r="G15" s="43"/>
    </row>
    <row r="16" spans="1:7" s="2" customFormat="1" ht="12.75" x14ac:dyDescent="0.25">
      <c r="A16" s="53"/>
      <c r="B16" s="12" t="s">
        <v>39</v>
      </c>
      <c r="C16" s="8"/>
      <c r="D16" s="8">
        <v>0.53896999999999995</v>
      </c>
      <c r="E16" s="57"/>
      <c r="F16" s="13">
        <f t="shared" si="0"/>
        <v>0</v>
      </c>
      <c r="G16" s="43"/>
    </row>
    <row r="17" spans="1:7" s="2" customFormat="1" ht="12.75" x14ac:dyDescent="0.25">
      <c r="A17" s="53"/>
      <c r="B17" s="12" t="s">
        <v>40</v>
      </c>
      <c r="C17" s="8"/>
      <c r="D17" s="8">
        <v>0.26949000000000001</v>
      </c>
      <c r="E17" s="57"/>
      <c r="F17" s="13">
        <f t="shared" si="0"/>
        <v>0</v>
      </c>
      <c r="G17" s="43"/>
    </row>
    <row r="18" spans="1:7" s="2" customFormat="1" ht="12.75" x14ac:dyDescent="0.25">
      <c r="A18" s="53"/>
      <c r="B18" s="12" t="s">
        <v>8</v>
      </c>
      <c r="C18" s="8"/>
      <c r="D18" s="8">
        <v>0.53896999999999995</v>
      </c>
      <c r="E18" s="57"/>
      <c r="F18" s="13">
        <f t="shared" si="0"/>
        <v>0</v>
      </c>
      <c r="G18" s="43"/>
    </row>
    <row r="19" spans="1:7" s="2" customFormat="1" ht="12.75" x14ac:dyDescent="0.25">
      <c r="A19" s="53"/>
      <c r="B19" s="12" t="s">
        <v>41</v>
      </c>
      <c r="C19" s="8"/>
      <c r="D19" s="8">
        <v>0.53896999999999995</v>
      </c>
      <c r="E19" s="57"/>
      <c r="F19" s="13">
        <f t="shared" si="0"/>
        <v>0</v>
      </c>
      <c r="G19" s="43"/>
    </row>
    <row r="20" spans="1:7" s="2" customFormat="1" ht="12.75" x14ac:dyDescent="0.25">
      <c r="A20" s="53"/>
      <c r="B20" s="12" t="s">
        <v>42</v>
      </c>
      <c r="C20" s="8"/>
      <c r="D20" s="72">
        <v>1.0775999999999999</v>
      </c>
      <c r="E20" s="57"/>
      <c r="F20" s="13">
        <f t="shared" si="0"/>
        <v>0</v>
      </c>
      <c r="G20" s="43"/>
    </row>
    <row r="21" spans="1:7" s="2" customFormat="1" ht="12.75" x14ac:dyDescent="0.25">
      <c r="A21" s="53"/>
      <c r="B21" s="12"/>
      <c r="C21" s="8"/>
      <c r="D21" s="8"/>
      <c r="E21" s="67"/>
      <c r="F21" s="68"/>
      <c r="G21" s="30"/>
    </row>
    <row r="22" spans="1:7" s="6" customFormat="1" ht="12.75" x14ac:dyDescent="0.25">
      <c r="A22" s="54"/>
      <c r="B22" s="14" t="s">
        <v>18</v>
      </c>
      <c r="C22" s="10"/>
      <c r="D22" s="10"/>
      <c r="E22" s="69"/>
      <c r="F22" s="70">
        <f>SUM(F12:F20)</f>
        <v>0</v>
      </c>
      <c r="G22" s="31"/>
    </row>
    <row r="23" spans="1:7" s="6" customFormat="1" ht="12.75" x14ac:dyDescent="0.25">
      <c r="A23" s="54"/>
      <c r="B23" s="14" t="s">
        <v>20</v>
      </c>
      <c r="C23" s="10"/>
      <c r="D23" s="10"/>
      <c r="E23" s="11"/>
      <c r="F23" s="16" t="e">
        <f>F22/$F$57</f>
        <v>#DIV/0!</v>
      </c>
      <c r="G23" s="31"/>
    </row>
    <row r="24" spans="1:7" s="6" customFormat="1" ht="13.5" thickBot="1" x14ac:dyDescent="0.3">
      <c r="A24" s="54"/>
      <c r="B24" s="17" t="s">
        <v>31</v>
      </c>
      <c r="C24" s="18"/>
      <c r="D24" s="18"/>
      <c r="E24" s="19"/>
      <c r="F24" s="42" t="e">
        <f>F22/F64</f>
        <v>#DIV/0!</v>
      </c>
      <c r="G24" s="31"/>
    </row>
    <row r="25" spans="1:7" x14ac:dyDescent="0.25">
      <c r="A25" s="33"/>
      <c r="B25" s="45"/>
      <c r="C25" s="46"/>
      <c r="D25" s="46"/>
      <c r="E25" s="32"/>
      <c r="F25" s="32"/>
      <c r="G25" s="28"/>
    </row>
    <row r="26" spans="1:7" ht="15.75" thickBot="1" x14ac:dyDescent="0.3">
      <c r="A26" s="33"/>
      <c r="B26" s="73" t="s">
        <v>9</v>
      </c>
      <c r="C26" s="73"/>
      <c r="D26" s="73"/>
      <c r="E26" s="73"/>
      <c r="F26" s="73"/>
      <c r="G26" s="28"/>
    </row>
    <row r="27" spans="1:7" ht="30.75" thickBot="1" x14ac:dyDescent="0.3">
      <c r="A27" s="33"/>
      <c r="B27" s="59" t="s">
        <v>10</v>
      </c>
      <c r="C27" s="60" t="s">
        <v>11</v>
      </c>
      <c r="D27" s="60" t="s">
        <v>12</v>
      </c>
      <c r="E27" s="61" t="s">
        <v>13</v>
      </c>
      <c r="F27" s="62" t="s">
        <v>14</v>
      </c>
      <c r="G27" s="28"/>
    </row>
    <row r="28" spans="1:7" s="2" customFormat="1" ht="38.25" x14ac:dyDescent="0.25">
      <c r="A28" s="53"/>
      <c r="B28" s="20" t="s">
        <v>43</v>
      </c>
      <c r="C28" s="8" t="s">
        <v>15</v>
      </c>
      <c r="D28" s="8">
        <v>0.40422999999999998</v>
      </c>
      <c r="E28" s="57"/>
      <c r="F28" s="58">
        <f>D28*E28</f>
        <v>0</v>
      </c>
      <c r="G28" s="43"/>
    </row>
    <row r="29" spans="1:7" s="2" customFormat="1" ht="38.25" x14ac:dyDescent="0.25">
      <c r="A29" s="53"/>
      <c r="B29" s="20" t="s">
        <v>44</v>
      </c>
      <c r="C29" s="8" t="s">
        <v>16</v>
      </c>
      <c r="D29" s="8">
        <v>0.26949000000000001</v>
      </c>
      <c r="E29" s="57"/>
      <c r="F29" s="13">
        <f t="shared" ref="F29:F35" si="1">D29*E29</f>
        <v>0</v>
      </c>
      <c r="G29" s="43"/>
    </row>
    <row r="30" spans="1:7" s="2" customFormat="1" ht="38.25" x14ac:dyDescent="0.25">
      <c r="A30" s="53"/>
      <c r="B30" s="20" t="s">
        <v>45</v>
      </c>
      <c r="C30" s="8" t="s">
        <v>15</v>
      </c>
      <c r="D30" s="8">
        <v>1.6169100000000001</v>
      </c>
      <c r="E30" s="57"/>
      <c r="F30" s="13">
        <f t="shared" si="1"/>
        <v>0</v>
      </c>
      <c r="G30" s="43"/>
    </row>
    <row r="31" spans="1:7" s="2" customFormat="1" ht="38.25" x14ac:dyDescent="0.25">
      <c r="A31" s="53"/>
      <c r="B31" s="20" t="s">
        <v>46</v>
      </c>
      <c r="C31" s="8" t="s">
        <v>16</v>
      </c>
      <c r="D31" s="8">
        <v>0.53896999999999995</v>
      </c>
      <c r="E31" s="57"/>
      <c r="F31" s="13">
        <f t="shared" si="1"/>
        <v>0</v>
      </c>
      <c r="G31" s="43"/>
    </row>
    <row r="32" spans="1:7" s="2" customFormat="1" ht="38.25" x14ac:dyDescent="0.25">
      <c r="A32" s="53"/>
      <c r="B32" s="20" t="s">
        <v>47</v>
      </c>
      <c r="C32" s="8" t="s">
        <v>15</v>
      </c>
      <c r="D32" s="8">
        <v>0.26949000000000001</v>
      </c>
      <c r="E32" s="57"/>
      <c r="F32" s="13">
        <f t="shared" si="1"/>
        <v>0</v>
      </c>
      <c r="G32" s="43"/>
    </row>
    <row r="33" spans="1:7" s="2" customFormat="1" ht="38.25" x14ac:dyDescent="0.25">
      <c r="A33" s="53"/>
      <c r="B33" s="20" t="s">
        <v>48</v>
      </c>
      <c r="C33" s="8" t="s">
        <v>16</v>
      </c>
      <c r="D33" s="8">
        <v>0.26949000000000001</v>
      </c>
      <c r="E33" s="57"/>
      <c r="F33" s="13">
        <f t="shared" si="1"/>
        <v>0</v>
      </c>
      <c r="G33" s="43"/>
    </row>
    <row r="34" spans="1:7" s="2" customFormat="1" ht="25.5" x14ac:dyDescent="0.25">
      <c r="A34" s="53"/>
      <c r="B34" s="20" t="s">
        <v>49</v>
      </c>
      <c r="C34" s="8" t="s">
        <v>15</v>
      </c>
      <c r="D34" s="8">
        <v>0.53896999999999995</v>
      </c>
      <c r="E34" s="57"/>
      <c r="F34" s="13">
        <f t="shared" si="1"/>
        <v>0</v>
      </c>
      <c r="G34" s="43"/>
    </row>
    <row r="35" spans="1:7" s="2" customFormat="1" ht="25.5" x14ac:dyDescent="0.25">
      <c r="A35" s="53"/>
      <c r="B35" s="20" t="s">
        <v>50</v>
      </c>
      <c r="C35" s="8" t="s">
        <v>16</v>
      </c>
      <c r="D35" s="8">
        <v>0.53896999999999995</v>
      </c>
      <c r="E35" s="57"/>
      <c r="F35" s="13">
        <f t="shared" si="1"/>
        <v>0</v>
      </c>
      <c r="G35" s="43"/>
    </row>
    <row r="36" spans="1:7" s="2" customFormat="1" ht="12.75" x14ac:dyDescent="0.25">
      <c r="A36" s="53"/>
      <c r="B36" s="12"/>
      <c r="C36" s="8"/>
      <c r="D36" s="8"/>
      <c r="E36" s="21"/>
      <c r="F36" s="13"/>
      <c r="G36" s="30"/>
    </row>
    <row r="37" spans="1:7" s="6" customFormat="1" ht="12.75" x14ac:dyDescent="0.25">
      <c r="A37" s="54"/>
      <c r="B37" s="14" t="s">
        <v>22</v>
      </c>
      <c r="C37" s="10"/>
      <c r="D37" s="10"/>
      <c r="E37" s="11"/>
      <c r="F37" s="15">
        <f>SUM(F28:F35)</f>
        <v>0</v>
      </c>
      <c r="G37" s="31"/>
    </row>
    <row r="38" spans="1:7" s="6" customFormat="1" ht="12.75" x14ac:dyDescent="0.25">
      <c r="A38" s="54"/>
      <c r="B38" s="14" t="s">
        <v>20</v>
      </c>
      <c r="C38" s="10"/>
      <c r="D38" s="10"/>
      <c r="E38" s="11"/>
      <c r="F38" s="16" t="e">
        <f>F37/$F$57</f>
        <v>#DIV/0!</v>
      </c>
      <c r="G38" s="31"/>
    </row>
    <row r="39" spans="1:7" s="6" customFormat="1" ht="13.5" thickBot="1" x14ac:dyDescent="0.3">
      <c r="A39" s="54"/>
      <c r="B39" s="17" t="s">
        <v>31</v>
      </c>
      <c r="C39" s="18"/>
      <c r="D39" s="18"/>
      <c r="E39" s="19"/>
      <c r="F39" s="42" t="e">
        <f>F37/F64</f>
        <v>#DIV/0!</v>
      </c>
      <c r="G39" s="31"/>
    </row>
    <row r="40" spans="1:7" x14ac:dyDescent="0.25">
      <c r="A40" s="33"/>
      <c r="B40" s="45"/>
      <c r="C40" s="46"/>
      <c r="D40" s="46"/>
      <c r="E40" s="32"/>
      <c r="F40" s="32"/>
      <c r="G40" s="28"/>
    </row>
    <row r="41" spans="1:7" ht="15.75" thickBot="1" x14ac:dyDescent="0.3">
      <c r="A41" s="33"/>
      <c r="B41" s="73" t="s">
        <v>32</v>
      </c>
      <c r="C41" s="73"/>
      <c r="D41" s="73"/>
      <c r="E41" s="73"/>
      <c r="F41" s="73"/>
      <c r="G41" s="28"/>
    </row>
    <row r="42" spans="1:7" s="5" customFormat="1" ht="30" x14ac:dyDescent="0.25">
      <c r="A42" s="52"/>
      <c r="B42" s="63" t="s">
        <v>10</v>
      </c>
      <c r="C42" s="64" t="s">
        <v>11</v>
      </c>
      <c r="D42" s="64" t="s">
        <v>12</v>
      </c>
      <c r="E42" s="65" t="s">
        <v>13</v>
      </c>
      <c r="F42" s="66" t="s">
        <v>14</v>
      </c>
      <c r="G42" s="29"/>
    </row>
    <row r="43" spans="1:7" s="2" customFormat="1" ht="25.5" x14ac:dyDescent="0.25">
      <c r="A43" s="53"/>
      <c r="B43" s="20" t="s">
        <v>51</v>
      </c>
      <c r="C43" s="8" t="s">
        <v>60</v>
      </c>
      <c r="D43" s="8">
        <v>0.13474</v>
      </c>
      <c r="E43" s="57"/>
      <c r="F43" s="13">
        <f t="shared" ref="F43:F51" si="2">D43*E43</f>
        <v>0</v>
      </c>
      <c r="G43" s="43"/>
    </row>
    <row r="44" spans="1:7" s="2" customFormat="1" ht="25.5" x14ac:dyDescent="0.25">
      <c r="A44" s="53"/>
      <c r="B44" s="20" t="s">
        <v>52</v>
      </c>
      <c r="C44" s="8" t="s">
        <v>61</v>
      </c>
      <c r="D44" s="8">
        <v>0.13474</v>
      </c>
      <c r="E44" s="57"/>
      <c r="F44" s="13">
        <f t="shared" si="2"/>
        <v>0</v>
      </c>
      <c r="G44" s="43"/>
    </row>
    <row r="45" spans="1:7" s="2" customFormat="1" ht="25.5" x14ac:dyDescent="0.25">
      <c r="A45" s="53"/>
      <c r="B45" s="20" t="s">
        <v>53</v>
      </c>
      <c r="C45" s="8" t="s">
        <v>60</v>
      </c>
      <c r="D45" s="8">
        <v>0.26949000000000001</v>
      </c>
      <c r="E45" s="57"/>
      <c r="F45" s="13">
        <f t="shared" si="2"/>
        <v>0</v>
      </c>
      <c r="G45" s="43"/>
    </row>
    <row r="46" spans="1:7" s="2" customFormat="1" ht="12.75" x14ac:dyDescent="0.25">
      <c r="A46" s="53"/>
      <c r="B46" s="20" t="s">
        <v>54</v>
      </c>
      <c r="C46" s="8" t="s">
        <v>62</v>
      </c>
      <c r="D46" s="8">
        <v>7.9500000000000001E-2</v>
      </c>
      <c r="E46" s="57"/>
      <c r="F46" s="13">
        <f t="shared" si="2"/>
        <v>0</v>
      </c>
      <c r="G46" s="43"/>
    </row>
    <row r="47" spans="1:7" s="2" customFormat="1" ht="25.5" x14ac:dyDescent="0.25">
      <c r="A47" s="53"/>
      <c r="B47" s="20" t="s">
        <v>55</v>
      </c>
      <c r="C47" s="8" t="s">
        <v>60</v>
      </c>
      <c r="D47" s="8">
        <v>2.0209999999999999E-2</v>
      </c>
      <c r="E47" s="57"/>
      <c r="F47" s="13">
        <f t="shared" si="2"/>
        <v>0</v>
      </c>
      <c r="G47" s="43"/>
    </row>
    <row r="48" spans="1:7" s="2" customFormat="1" ht="25.5" x14ac:dyDescent="0.25">
      <c r="A48" s="53"/>
      <c r="B48" s="20" t="s">
        <v>56</v>
      </c>
      <c r="C48" s="8" t="s">
        <v>60</v>
      </c>
      <c r="D48" s="8">
        <v>2.0209999999999999E-2</v>
      </c>
      <c r="E48" s="57"/>
      <c r="F48" s="13">
        <f t="shared" si="2"/>
        <v>0</v>
      </c>
      <c r="G48" s="43"/>
    </row>
    <row r="49" spans="1:7" s="2" customFormat="1" ht="25.5" x14ac:dyDescent="0.25">
      <c r="A49" s="53"/>
      <c r="B49" s="20" t="s">
        <v>57</v>
      </c>
      <c r="C49" s="8" t="s">
        <v>63</v>
      </c>
      <c r="D49" s="8">
        <v>0.39122000000000001</v>
      </c>
      <c r="E49" s="57"/>
      <c r="F49" s="13">
        <f t="shared" si="2"/>
        <v>0</v>
      </c>
      <c r="G49" s="43"/>
    </row>
    <row r="50" spans="1:7" s="2" customFormat="1" ht="25.5" x14ac:dyDescent="0.25">
      <c r="A50" s="53"/>
      <c r="B50" s="20" t="s">
        <v>58</v>
      </c>
      <c r="C50" s="8" t="s">
        <v>17</v>
      </c>
      <c r="D50" s="8">
        <v>0.36676999999999998</v>
      </c>
      <c r="E50" s="57"/>
      <c r="F50" s="13">
        <f t="shared" si="2"/>
        <v>0</v>
      </c>
      <c r="G50" s="43"/>
    </row>
    <row r="51" spans="1:7" s="2" customFormat="1" ht="25.5" x14ac:dyDescent="0.25">
      <c r="A51" s="53"/>
      <c r="B51" s="20" t="s">
        <v>59</v>
      </c>
      <c r="C51" s="8" t="s">
        <v>17</v>
      </c>
      <c r="D51" s="8">
        <v>0.12225999999999999</v>
      </c>
      <c r="E51" s="57"/>
      <c r="F51" s="13">
        <f t="shared" si="2"/>
        <v>0</v>
      </c>
      <c r="G51" s="43"/>
    </row>
    <row r="52" spans="1:7" x14ac:dyDescent="0.25">
      <c r="A52" s="33"/>
      <c r="B52" s="20"/>
      <c r="C52" s="22"/>
      <c r="D52" s="22"/>
      <c r="E52" s="23"/>
      <c r="F52" s="24"/>
      <c r="G52" s="28"/>
    </row>
    <row r="53" spans="1:7" s="6" customFormat="1" ht="12.75" x14ac:dyDescent="0.25">
      <c r="A53" s="54"/>
      <c r="B53" s="14" t="s">
        <v>23</v>
      </c>
      <c r="C53" s="10"/>
      <c r="D53" s="10"/>
      <c r="E53" s="11"/>
      <c r="F53" s="15">
        <f>SUM(F43:F51)</f>
        <v>0</v>
      </c>
      <c r="G53" s="31"/>
    </row>
    <row r="54" spans="1:7" s="6" customFormat="1" ht="12.75" x14ac:dyDescent="0.25">
      <c r="A54" s="54"/>
      <c r="B54" s="14" t="s">
        <v>20</v>
      </c>
      <c r="C54" s="10"/>
      <c r="D54" s="10"/>
      <c r="E54" s="11"/>
      <c r="F54" s="16" t="e">
        <f>F53/$F$57</f>
        <v>#DIV/0!</v>
      </c>
      <c r="G54" s="31"/>
    </row>
    <row r="55" spans="1:7" s="6" customFormat="1" ht="13.5" thickBot="1" x14ac:dyDescent="0.3">
      <c r="A55" s="54"/>
      <c r="B55" s="17" t="s">
        <v>21</v>
      </c>
      <c r="C55" s="18"/>
      <c r="D55" s="18"/>
      <c r="E55" s="19"/>
      <c r="F55" s="42" t="e">
        <f>F53/F64</f>
        <v>#DIV/0!</v>
      </c>
      <c r="G55" s="31"/>
    </row>
    <row r="56" spans="1:7" ht="15.75" thickBot="1" x14ac:dyDescent="0.3">
      <c r="A56" s="33"/>
      <c r="B56" s="55"/>
      <c r="C56" s="46"/>
      <c r="D56" s="46"/>
      <c r="E56" s="32"/>
      <c r="F56" s="32"/>
      <c r="G56" s="28"/>
    </row>
    <row r="57" spans="1:7" ht="24.75" customHeight="1" thickBot="1" x14ac:dyDescent="0.3">
      <c r="A57" s="33"/>
      <c r="B57" s="95" t="s">
        <v>33</v>
      </c>
      <c r="C57" s="96"/>
      <c r="D57" s="96"/>
      <c r="E57" s="96"/>
      <c r="F57" s="38">
        <f>SUM(F53,F37,F22)</f>
        <v>0</v>
      </c>
      <c r="G57" s="28"/>
    </row>
    <row r="58" spans="1:7" x14ac:dyDescent="0.25">
      <c r="A58" s="33"/>
      <c r="B58" s="55"/>
      <c r="C58" s="46"/>
      <c r="D58" s="46"/>
      <c r="E58" s="32"/>
      <c r="F58" s="32"/>
      <c r="G58" s="28"/>
    </row>
    <row r="59" spans="1:7" ht="15.75" thickBot="1" x14ac:dyDescent="0.3">
      <c r="A59" s="33"/>
      <c r="B59" s="55"/>
      <c r="C59" s="46"/>
      <c r="D59" s="46"/>
      <c r="E59" s="32"/>
      <c r="F59" s="32"/>
      <c r="G59" s="28"/>
    </row>
    <row r="60" spans="1:7" ht="15.75" thickBot="1" x14ac:dyDescent="0.3">
      <c r="A60" s="33"/>
      <c r="B60" s="97" t="s">
        <v>26</v>
      </c>
      <c r="C60" s="98"/>
      <c r="D60" s="98"/>
      <c r="E60" s="98"/>
      <c r="F60" s="99"/>
      <c r="G60" s="28"/>
    </row>
    <row r="61" spans="1:7" ht="15.75" thickBot="1" x14ac:dyDescent="0.3">
      <c r="A61" s="33"/>
      <c r="B61" s="84" t="s">
        <v>27</v>
      </c>
      <c r="C61" s="100"/>
      <c r="D61" s="100"/>
      <c r="E61" s="101"/>
      <c r="F61" s="39"/>
      <c r="G61" s="28"/>
    </row>
    <row r="62" spans="1:7" ht="15.75" thickBot="1" x14ac:dyDescent="0.3">
      <c r="A62" s="33"/>
      <c r="B62" s="55"/>
      <c r="C62" s="46"/>
      <c r="D62" s="46"/>
      <c r="E62" s="32"/>
      <c r="F62" s="32"/>
      <c r="G62" s="28"/>
    </row>
    <row r="63" spans="1:7" ht="15.75" thickBot="1" x14ac:dyDescent="0.3">
      <c r="A63" s="33"/>
      <c r="B63" s="97" t="s">
        <v>28</v>
      </c>
      <c r="C63" s="98"/>
      <c r="D63" s="98"/>
      <c r="E63" s="98"/>
      <c r="F63" s="99"/>
      <c r="G63" s="28"/>
    </row>
    <row r="64" spans="1:7" x14ac:dyDescent="0.25">
      <c r="A64" s="33"/>
      <c r="B64" s="102" t="s">
        <v>25</v>
      </c>
      <c r="C64" s="103"/>
      <c r="D64" s="103"/>
      <c r="E64" s="40">
        <f>F57</f>
        <v>0</v>
      </c>
      <c r="F64" s="104">
        <f>E64*(1+F61)</f>
        <v>0</v>
      </c>
      <c r="G64" s="28"/>
    </row>
    <row r="65" spans="1:7" x14ac:dyDescent="0.25">
      <c r="A65" s="33"/>
      <c r="B65" s="106" t="s">
        <v>27</v>
      </c>
      <c r="C65" s="107"/>
      <c r="D65" s="107"/>
      <c r="E65" s="27">
        <f>F61</f>
        <v>0</v>
      </c>
      <c r="F65" s="105"/>
      <c r="G65" s="28"/>
    </row>
    <row r="66" spans="1:7" ht="36" customHeight="1" thickBot="1" x14ac:dyDescent="0.3">
      <c r="A66" s="33"/>
      <c r="B66" s="93" t="s">
        <v>65</v>
      </c>
      <c r="C66" s="94"/>
      <c r="D66" s="94"/>
      <c r="E66" s="94"/>
      <c r="F66" s="26" t="s">
        <v>64</v>
      </c>
      <c r="G66" s="28"/>
    </row>
    <row r="67" spans="1:7" ht="28.5" customHeight="1" thickBot="1" x14ac:dyDescent="0.3">
      <c r="A67" s="33"/>
      <c r="B67" s="45"/>
      <c r="C67" s="46"/>
      <c r="D67" s="46"/>
      <c r="E67" s="41" t="s">
        <v>30</v>
      </c>
      <c r="F67" s="25">
        <f>F64/50</f>
        <v>0</v>
      </c>
      <c r="G67" s="28"/>
    </row>
    <row r="68" spans="1:7" ht="11.25" customHeight="1" thickBot="1" x14ac:dyDescent="0.3">
      <c r="A68" s="34"/>
      <c r="B68" s="47"/>
      <c r="C68" s="35"/>
      <c r="D68" s="35"/>
      <c r="E68" s="36"/>
      <c r="F68" s="36"/>
      <c r="G68" s="37"/>
    </row>
  </sheetData>
  <sheetProtection algorithmName="SHA-512" hashValue="/wy0GY8I9qRj2EOuSlbp4dkHYr1fQWoRjxeLA70z8zG6lJ3ki6SlHQdgUR6DDXom9QfvE139GS7p7aIIHKbr7Q==" saltValue="BNmiVhGFi+J0XRvtNBz7Tg==" spinCount="100000" sheet="1" objects="1" scenarios="1"/>
  <protectedRanges>
    <protectedRange sqref="E12:E20" name="Intervalo1"/>
    <protectedRange sqref="E28:E35" name="Intervalo2"/>
    <protectedRange sqref="E43:E51" name="Intervalo3"/>
    <protectedRange sqref="F61" name="Intervalo4"/>
  </protectedRanges>
  <mergeCells count="21">
    <mergeCell ref="B66:E66"/>
    <mergeCell ref="B57:E57"/>
    <mergeCell ref="B60:F60"/>
    <mergeCell ref="B61:E61"/>
    <mergeCell ref="B63:F63"/>
    <mergeCell ref="B64:D64"/>
    <mergeCell ref="F64:F65"/>
    <mergeCell ref="B65:D65"/>
    <mergeCell ref="B41:F41"/>
    <mergeCell ref="B2:F2"/>
    <mergeCell ref="B3:F3"/>
    <mergeCell ref="C4:F4"/>
    <mergeCell ref="B5:B6"/>
    <mergeCell ref="D5:F5"/>
    <mergeCell ref="C6:D6"/>
    <mergeCell ref="E6:F6"/>
    <mergeCell ref="B7:F7"/>
    <mergeCell ref="B8:F8"/>
    <mergeCell ref="B9:F9"/>
    <mergeCell ref="B10:F10"/>
    <mergeCell ref="B26:F26"/>
  </mergeCells>
  <pageMargins left="0.43307086614173229" right="0.43307086614173229" top="0.55118110236220474" bottom="0.55118110236220474" header="0.31496062992125984" footer="0.31496062992125984"/>
  <pageSetup paperSize="9" scale="5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COMP USG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Gerencia Engenharia</dc:creator>
  <cp:lastModifiedBy>Hibrael Mamede</cp:lastModifiedBy>
  <cp:lastPrinted>2024-07-12T18:51:38Z</cp:lastPrinted>
  <dcterms:created xsi:type="dcterms:W3CDTF">2015-06-05T18:19:34Z</dcterms:created>
  <dcterms:modified xsi:type="dcterms:W3CDTF">2025-01-27T15:13:31Z</dcterms:modified>
</cp:coreProperties>
</file>